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codeName="ThisWorkbook" autoCompressPictures="0"/>
  <bookViews>
    <workbookView xWindow="20" yWindow="40" windowWidth="18980" windowHeight="12800"/>
  </bookViews>
  <sheets>
    <sheet name="Acumulado" sheetId="6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6" l="1"/>
  <c r="F14" i="6"/>
  <c r="F15" i="6"/>
  <c r="F16" i="6"/>
  <c r="F17" i="6"/>
  <c r="D18" i="6"/>
  <c r="E18" i="6"/>
  <c r="F18" i="6"/>
  <c r="F19" i="6"/>
  <c r="F20" i="6"/>
  <c r="F21" i="6"/>
  <c r="F22" i="6"/>
  <c r="D28" i="6"/>
  <c r="E28" i="6"/>
  <c r="F28" i="6"/>
  <c r="D29" i="6"/>
  <c r="E29" i="6"/>
  <c r="F29" i="6"/>
  <c r="F30" i="6"/>
  <c r="F31" i="6"/>
  <c r="D32" i="6"/>
  <c r="E32" i="6"/>
  <c r="F32" i="6"/>
  <c r="D33" i="6"/>
  <c r="F33" i="6"/>
  <c r="F34" i="6"/>
  <c r="F35" i="6"/>
  <c r="F36" i="6"/>
  <c r="F37" i="6"/>
  <c r="D38" i="6"/>
  <c r="F38" i="6"/>
  <c r="F39" i="6"/>
  <c r="F40" i="6"/>
  <c r="E41" i="6"/>
  <c r="F41" i="6"/>
  <c r="F42" i="6"/>
  <c r="F44" i="6"/>
  <c r="B22" i="6"/>
  <c r="B42" i="6"/>
  <c r="B44" i="6"/>
  <c r="G44" i="6"/>
  <c r="H13" i="6"/>
  <c r="H14" i="6"/>
  <c r="H15" i="6"/>
  <c r="H16" i="6"/>
  <c r="H17" i="6"/>
  <c r="H18" i="6"/>
  <c r="H19" i="6"/>
  <c r="H20" i="6"/>
  <c r="H22" i="6"/>
  <c r="E22" i="6"/>
  <c r="E42" i="6"/>
  <c r="E44" i="6"/>
  <c r="H35" i="6"/>
  <c r="G35" i="6"/>
  <c r="H34" i="6"/>
  <c r="G34" i="6"/>
  <c r="G12" i="6"/>
  <c r="G19" i="6"/>
  <c r="G18" i="6"/>
  <c r="G39" i="6"/>
  <c r="G38" i="6"/>
  <c r="G37" i="6"/>
  <c r="H32" i="6"/>
  <c r="G13" i="6"/>
  <c r="G20" i="6"/>
  <c r="G15" i="6"/>
  <c r="H40" i="6"/>
  <c r="H36" i="6"/>
  <c r="D42" i="6"/>
  <c r="D22" i="6"/>
  <c r="D44" i="6"/>
  <c r="H30" i="6"/>
  <c r="H38" i="6"/>
  <c r="G16" i="6"/>
  <c r="E11" i="6"/>
  <c r="F11" i="6"/>
  <c r="H41" i="6"/>
  <c r="G14" i="6"/>
  <c r="G17" i="6"/>
  <c r="G32" i="6"/>
  <c r="G36" i="6"/>
  <c r="H37" i="6"/>
  <c r="H39" i="6"/>
  <c r="G41" i="6"/>
  <c r="G30" i="6"/>
  <c r="G33" i="6"/>
  <c r="H33" i="6"/>
  <c r="H28" i="6"/>
  <c r="G28" i="6"/>
  <c r="G29" i="6"/>
  <c r="H29" i="6"/>
  <c r="G31" i="6"/>
  <c r="H31" i="6"/>
  <c r="G22" i="6"/>
  <c r="G42" i="6"/>
  <c r="H42" i="6"/>
</calcChain>
</file>

<file path=xl/sharedStrings.xml><?xml version="1.0" encoding="utf-8"?>
<sst xmlns="http://schemas.openxmlformats.org/spreadsheetml/2006/main" count="73" uniqueCount="55">
  <si>
    <t>Ene.</t>
  </si>
  <si>
    <t>Feb.</t>
  </si>
  <si>
    <t>Total</t>
  </si>
  <si>
    <t>Aporte Socios</t>
  </si>
  <si>
    <t xml:space="preserve"> </t>
  </si>
  <si>
    <t>MOVISTAR</t>
  </si>
  <si>
    <t>Egresos</t>
  </si>
  <si>
    <t>Sueldo Secretaria</t>
  </si>
  <si>
    <t>Honor. Abogado</t>
  </si>
  <si>
    <t>Honor. Web</t>
  </si>
  <si>
    <t>Regionales</t>
  </si>
  <si>
    <t>Real</t>
  </si>
  <si>
    <t>Superavit</t>
  </si>
  <si>
    <t>Presupuesto</t>
  </si>
  <si>
    <t>Ppto. 2015</t>
  </si>
  <si>
    <t>Totales</t>
  </si>
  <si>
    <t>COOPEUCH Socios</t>
  </si>
  <si>
    <t>COOPEUCH Ptmos.</t>
  </si>
  <si>
    <t>INGRESOS</t>
  </si>
  <si>
    <t>Caja</t>
  </si>
  <si>
    <t>ENE.</t>
  </si>
  <si>
    <t>FEB.</t>
  </si>
  <si>
    <t>Acumulados</t>
  </si>
  <si>
    <t>Ejecución</t>
  </si>
  <si>
    <t>%</t>
  </si>
  <si>
    <t>Presupuestaria</t>
  </si>
  <si>
    <t>Déficit</t>
  </si>
  <si>
    <t>Otros Ingresos</t>
  </si>
  <si>
    <t>Recaudación Banco</t>
  </si>
  <si>
    <t>Publicidad Web</t>
  </si>
  <si>
    <t>COOPEUCH</t>
  </si>
  <si>
    <t>AMPLIADO</t>
  </si>
  <si>
    <t>Viaticos y Pasajes</t>
  </si>
  <si>
    <t>Gastos Menores</t>
  </si>
  <si>
    <t>Bienestar Socios</t>
  </si>
  <si>
    <t>WOM</t>
  </si>
  <si>
    <t>Regalos y Aniversario</t>
  </si>
  <si>
    <t>Honor. Administrador</t>
  </si>
  <si>
    <t>Aporte Socios ANEF</t>
  </si>
  <si>
    <t>Recuperación de Ptmos.</t>
  </si>
  <si>
    <t>Ene-Feb</t>
  </si>
  <si>
    <t>(2/12)</t>
  </si>
  <si>
    <t>EJECUCION PRESUPUESTARIA - Febrero 2016</t>
  </si>
  <si>
    <t>Observaciones del Administrador:</t>
  </si>
  <si>
    <r>
      <rPr>
        <b/>
        <sz val="11"/>
        <color rgb="FF000000"/>
        <rFont val="Calibri"/>
        <family val="2"/>
      </rPr>
      <t>Superávit</t>
    </r>
    <r>
      <rPr>
        <sz val="11"/>
        <color rgb="FF000000"/>
        <rFont val="Calibri"/>
      </rPr>
      <t xml:space="preserve">: El Superavit de $ 1.120.099 que hemos  obtenido en estos dos primeros meses del 2016, </t>
    </r>
  </si>
  <si>
    <t xml:space="preserve">el superavit esperado hasta el momento. </t>
  </si>
  <si>
    <t>representa un 30 % del resultado presupuestado para este año y además significa un  80% más que</t>
  </si>
  <si>
    <r>
      <rPr>
        <b/>
        <sz val="11"/>
        <color rgb="FF000000"/>
        <rFont val="Calibri"/>
        <family val="2"/>
      </rPr>
      <t>Egresos</t>
    </r>
    <r>
      <rPr>
        <sz val="11"/>
        <color rgb="FF000000"/>
        <rFont val="Calibri"/>
      </rPr>
      <t>: Justifican este mejor resultado, principalmente la mayor rentabilidad que estamos obteniendo</t>
    </r>
  </si>
  <si>
    <t>en el Convenio con MOVISTAR que por enero y febrero asciende a $ 1.466.347.-, lo cual hace disminuir</t>
  </si>
  <si>
    <t>nuestros Egresos en casi un punto porcentual. La llegada de WOM nos permitió presionar a MOVISTAR</t>
  </si>
  <si>
    <r>
      <rPr>
        <b/>
        <sz val="11"/>
        <color rgb="FF000000"/>
        <rFont val="Calibri"/>
        <family val="2"/>
      </rPr>
      <t>Ingresos</t>
    </r>
    <r>
      <rPr>
        <sz val="11"/>
        <color rgb="FF000000"/>
        <rFont val="Calibri"/>
      </rPr>
      <t>: La leve baja que se observa en los ingresos de 0,6%, se debe principalmente a que el Convenio</t>
    </r>
  </si>
  <si>
    <t xml:space="preserve">con WOM todavía no comienza a a reflejarse en los flujos, para marzo finalmente tendremos los primeros </t>
  </si>
  <si>
    <t>ingresos y pago de factura. Otra situación que incide en este indice es la Recuperación de Préstamos, que</t>
  </si>
  <si>
    <t>se ha visto retrasada por la postergación del Bono Institucional para marzo, donde se normalizará.</t>
  </si>
  <si>
    <t>para negociar y hacer rentables 6 planes que no estaban generando contribución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</si>
</sst>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14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</font>
    <font>
      <u/>
      <sz val="11"/>
      <color theme="10"/>
      <name val="Calibri"/>
    </font>
    <font>
      <u/>
      <sz val="11"/>
      <color theme="11"/>
      <name val="Calibri"/>
    </font>
    <font>
      <b/>
      <sz val="12"/>
      <color rgb="FFFFFFFF"/>
      <name val="Calibri"/>
    </font>
    <font>
      <sz val="12"/>
      <color rgb="FF000000"/>
      <name val="Calibri"/>
    </font>
    <font>
      <b/>
      <sz val="16"/>
      <color rgb="FFFFFFFF"/>
      <name val="Calibri"/>
    </font>
    <font>
      <b/>
      <sz val="14"/>
      <color rgb="FFFFFFFF"/>
      <name val="Calibri"/>
    </font>
    <font>
      <b/>
      <sz val="14"/>
      <color rgb="FF000000"/>
      <name val="Calibri"/>
    </font>
    <font>
      <sz val="14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0" fillId="6" borderId="0" xfId="0" applyFill="1" applyBorder="1"/>
    <xf numFmtId="0" fontId="2" fillId="2" borderId="0" xfId="0" applyFont="1" applyFill="1"/>
    <xf numFmtId="0" fontId="3" fillId="2" borderId="0" xfId="0" applyFont="1" applyFill="1"/>
    <xf numFmtId="0" fontId="0" fillId="9" borderId="0" xfId="0" applyFill="1" applyBorder="1"/>
    <xf numFmtId="165" fontId="0" fillId="6" borderId="0" xfId="1" applyNumberFormat="1" applyFont="1" applyFill="1" applyBorder="1" applyAlignment="1">
      <alignment horizontal="center"/>
    </xf>
    <xf numFmtId="165" fontId="0" fillId="9" borderId="0" xfId="0" applyNumberFormat="1" applyFill="1" applyBorder="1"/>
    <xf numFmtId="165" fontId="4" fillId="6" borderId="0" xfId="1" applyNumberFormat="1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165" fontId="8" fillId="7" borderId="5" xfId="1" applyNumberFormat="1" applyFont="1" applyFill="1" applyBorder="1" applyAlignment="1">
      <alignment horizontal="center"/>
    </xf>
    <xf numFmtId="165" fontId="8" fillId="7" borderId="5" xfId="0" applyNumberFormat="1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66" fontId="8" fillId="4" borderId="3" xfId="2" applyNumberFormat="1" applyFont="1" applyFill="1" applyBorder="1" applyAlignment="1">
      <alignment horizontal="center"/>
    </xf>
    <xf numFmtId="165" fontId="9" fillId="5" borderId="4" xfId="1" applyNumberFormat="1" applyFont="1" applyFill="1" applyBorder="1" applyAlignment="1">
      <alignment horizontal="center"/>
    </xf>
    <xf numFmtId="0" fontId="9" fillId="5" borderId="4" xfId="0" applyFont="1" applyFill="1" applyBorder="1" applyAlignment="1">
      <alignment horizontal="left"/>
    </xf>
    <xf numFmtId="165" fontId="9" fillId="5" borderId="2" xfId="1" applyNumberFormat="1" applyFont="1" applyFill="1" applyBorder="1" applyAlignment="1">
      <alignment horizontal="center"/>
    </xf>
    <xf numFmtId="166" fontId="9" fillId="2" borderId="4" xfId="2" applyNumberFormat="1" applyFont="1" applyFill="1" applyBorder="1" applyAlignment="1">
      <alignment horizontal="center"/>
    </xf>
    <xf numFmtId="165" fontId="9" fillId="2" borderId="4" xfId="0" applyNumberFormat="1" applyFont="1" applyFill="1" applyBorder="1"/>
    <xf numFmtId="165" fontId="9" fillId="5" borderId="5" xfId="1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166" fontId="9" fillId="2" borderId="5" xfId="2" applyNumberFormat="1" applyFont="1" applyFill="1" applyBorder="1" applyAlignment="1">
      <alignment horizontal="center"/>
    </xf>
    <xf numFmtId="165" fontId="9" fillId="2" borderId="5" xfId="0" applyNumberFormat="1" applyFont="1" applyFill="1" applyBorder="1"/>
    <xf numFmtId="0" fontId="9" fillId="5" borderId="3" xfId="0" applyFont="1" applyFill="1" applyBorder="1" applyAlignment="1">
      <alignment horizontal="left"/>
    </xf>
    <xf numFmtId="165" fontId="9" fillId="5" borderId="3" xfId="1" applyNumberFormat="1" applyFont="1" applyFill="1" applyBorder="1" applyAlignment="1">
      <alignment horizontal="center"/>
    </xf>
    <xf numFmtId="166" fontId="9" fillId="2" borderId="3" xfId="2" applyNumberFormat="1" applyFont="1" applyFill="1" applyBorder="1" applyAlignment="1">
      <alignment horizontal="center"/>
    </xf>
    <xf numFmtId="0" fontId="9" fillId="2" borderId="3" xfId="0" applyFont="1" applyFill="1" applyBorder="1"/>
    <xf numFmtId="0" fontId="9" fillId="2" borderId="0" xfId="0" applyFont="1" applyFill="1"/>
    <xf numFmtId="166" fontId="9" fillId="2" borderId="0" xfId="2" applyNumberFormat="1" applyFont="1" applyFill="1" applyAlignment="1">
      <alignment horizontal="center"/>
    </xf>
    <xf numFmtId="165" fontId="9" fillId="5" borderId="4" xfId="1" applyNumberFormat="1" applyFont="1" applyFill="1" applyBorder="1" applyAlignment="1">
      <alignment horizontal="left"/>
    </xf>
    <xf numFmtId="165" fontId="9" fillId="5" borderId="5" xfId="1" applyNumberFormat="1" applyFont="1" applyFill="1" applyBorder="1" applyAlignment="1">
      <alignment horizontal="left"/>
    </xf>
    <xf numFmtId="165" fontId="9" fillId="5" borderId="3" xfId="1" applyNumberFormat="1" applyFont="1" applyFill="1" applyBorder="1" applyAlignment="1">
      <alignment horizontal="left"/>
    </xf>
    <xf numFmtId="165" fontId="9" fillId="2" borderId="3" xfId="0" applyNumberFormat="1" applyFont="1" applyFill="1" applyBorder="1"/>
    <xf numFmtId="165" fontId="9" fillId="8" borderId="4" xfId="1" applyNumberFormat="1" applyFont="1" applyFill="1" applyBorder="1" applyAlignment="1">
      <alignment horizontal="left"/>
    </xf>
    <xf numFmtId="0" fontId="9" fillId="8" borderId="4" xfId="0" applyFont="1" applyFill="1" applyBorder="1" applyAlignment="1">
      <alignment horizontal="left"/>
    </xf>
    <xf numFmtId="165" fontId="9" fillId="8" borderId="4" xfId="1" applyNumberFormat="1" applyFont="1" applyFill="1" applyBorder="1" applyAlignment="1">
      <alignment horizontal="center"/>
    </xf>
    <xf numFmtId="165" fontId="9" fillId="8" borderId="5" xfId="1" applyNumberFormat="1" applyFont="1" applyFill="1" applyBorder="1" applyAlignment="1">
      <alignment horizontal="left"/>
    </xf>
    <xf numFmtId="0" fontId="9" fillId="8" borderId="5" xfId="0" applyFont="1" applyFill="1" applyBorder="1" applyAlignment="1">
      <alignment horizontal="left"/>
    </xf>
    <xf numFmtId="165" fontId="9" fillId="8" borderId="5" xfId="1" applyNumberFormat="1" applyFont="1" applyFill="1" applyBorder="1" applyAlignment="1">
      <alignment horizontal="center"/>
    </xf>
    <xf numFmtId="165" fontId="9" fillId="8" borderId="3" xfId="1" applyNumberFormat="1" applyFont="1" applyFill="1" applyBorder="1" applyAlignment="1">
      <alignment horizontal="left"/>
    </xf>
    <xf numFmtId="0" fontId="9" fillId="8" borderId="3" xfId="0" applyFont="1" applyFill="1" applyBorder="1" applyAlignment="1">
      <alignment horizontal="left"/>
    </xf>
    <xf numFmtId="165" fontId="9" fillId="8" borderId="3" xfId="1" applyNumberFormat="1" applyFont="1" applyFill="1" applyBorder="1" applyAlignment="1">
      <alignment horizontal="center"/>
    </xf>
    <xf numFmtId="165" fontId="9" fillId="7" borderId="4" xfId="1" applyNumberFormat="1" applyFont="1" applyFill="1" applyBorder="1" applyAlignment="1">
      <alignment horizontal="left"/>
    </xf>
    <xf numFmtId="0" fontId="9" fillId="7" borderId="4" xfId="0" applyFont="1" applyFill="1" applyBorder="1" applyAlignment="1">
      <alignment horizontal="left"/>
    </xf>
    <xf numFmtId="165" fontId="9" fillId="7" borderId="4" xfId="1" applyNumberFormat="1" applyFont="1" applyFill="1" applyBorder="1" applyAlignment="1">
      <alignment horizontal="center"/>
    </xf>
    <xf numFmtId="165" fontId="9" fillId="7" borderId="5" xfId="1" applyNumberFormat="1" applyFont="1" applyFill="1" applyBorder="1" applyAlignment="1">
      <alignment horizontal="left"/>
    </xf>
    <xf numFmtId="0" fontId="9" fillId="7" borderId="5" xfId="0" applyFont="1" applyFill="1" applyBorder="1" applyAlignment="1">
      <alignment horizontal="left"/>
    </xf>
    <xf numFmtId="165" fontId="9" fillId="7" borderId="5" xfId="1" applyNumberFormat="1" applyFont="1" applyFill="1" applyBorder="1" applyAlignment="1">
      <alignment horizontal="center"/>
    </xf>
    <xf numFmtId="165" fontId="9" fillId="7" borderId="3" xfId="1" applyNumberFormat="1" applyFont="1" applyFill="1" applyBorder="1" applyAlignment="1">
      <alignment horizontal="left"/>
    </xf>
    <xf numFmtId="0" fontId="9" fillId="7" borderId="3" xfId="0" applyFont="1" applyFill="1" applyBorder="1" applyAlignment="1">
      <alignment horizontal="left"/>
    </xf>
    <xf numFmtId="165" fontId="9" fillId="7" borderId="3" xfId="1" applyNumberFormat="1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11" fillId="8" borderId="5" xfId="0" applyFont="1" applyFill="1" applyBorder="1" applyAlignment="1">
      <alignment horizontal="center"/>
    </xf>
    <xf numFmtId="165" fontId="12" fillId="5" borderId="1" xfId="0" applyNumberFormat="1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165" fontId="12" fillId="5" borderId="1" xfId="1" applyNumberFormat="1" applyFont="1" applyFill="1" applyBorder="1" applyAlignment="1">
      <alignment horizontal="center"/>
    </xf>
    <xf numFmtId="166" fontId="13" fillId="2" borderId="1" xfId="2" applyNumberFormat="1" applyFont="1" applyFill="1" applyBorder="1" applyAlignment="1">
      <alignment horizontal="center"/>
    </xf>
    <xf numFmtId="165" fontId="12" fillId="2" borderId="1" xfId="0" applyNumberFormat="1" applyFont="1" applyFill="1" applyBorder="1"/>
    <xf numFmtId="165" fontId="12" fillId="5" borderId="3" xfId="0" applyNumberFormat="1" applyFont="1" applyFill="1" applyBorder="1" applyAlignment="1">
      <alignment horizontal="center"/>
    </xf>
    <xf numFmtId="165" fontId="12" fillId="5" borderId="3" xfId="1" applyNumberFormat="1" applyFont="1" applyFill="1" applyBorder="1" applyAlignment="1">
      <alignment horizontal="center"/>
    </xf>
    <xf numFmtId="165" fontId="13" fillId="2" borderId="1" xfId="0" applyNumberFormat="1" applyFont="1" applyFill="1" applyBorder="1"/>
    <xf numFmtId="165" fontId="13" fillId="7" borderId="1" xfId="0" applyNumberFormat="1" applyFont="1" applyFill="1" applyBorder="1"/>
    <xf numFmtId="0" fontId="13" fillId="7" borderId="1" xfId="0" applyFont="1" applyFill="1" applyBorder="1"/>
    <xf numFmtId="165" fontId="13" fillId="8" borderId="1" xfId="0" applyNumberFormat="1" applyFont="1" applyFill="1" applyBorder="1"/>
  </cellXfs>
  <cellStyles count="5">
    <cellStyle name="Hipervínculo" xfId="3" builtinId="8" hidden="1"/>
    <cellStyle name="Hipervínculo visitado" xfId="4" builtinId="9" hidden="1"/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114300</xdr:colOff>
      <xdr:row>5</xdr:row>
      <xdr:rowOff>87827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0"/>
          <a:ext cx="1162050" cy="11165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8"/>
  <sheetViews>
    <sheetView tabSelected="1" workbookViewId="0">
      <selection activeCell="F53" sqref="F53"/>
    </sheetView>
  </sheetViews>
  <sheetFormatPr baseColWidth="10" defaultColWidth="9.1640625" defaultRowHeight="14" x14ac:dyDescent="0"/>
  <cols>
    <col min="1" max="1" width="5.6640625" customWidth="1"/>
    <col min="2" max="2" width="15.6640625" customWidth="1"/>
    <col min="3" max="3" width="20.6640625" customWidth="1"/>
    <col min="4" max="4" width="17.5" customWidth="1"/>
    <col min="5" max="5" width="18.1640625" customWidth="1"/>
    <col min="6" max="6" width="16.83203125" customWidth="1"/>
    <col min="7" max="7" width="16.33203125" customWidth="1"/>
    <col min="8" max="8" width="14.6640625" customWidth="1"/>
    <col min="12" max="12" width="16.5" customWidth="1"/>
    <col min="14" max="14" width="13.6640625" customWidth="1"/>
  </cols>
  <sheetData>
    <row r="2" spans="1:15">
      <c r="B2" s="10"/>
      <c r="C2" s="11"/>
      <c r="D2" s="11"/>
      <c r="E2" s="11"/>
      <c r="F2" s="11"/>
      <c r="G2" s="11"/>
      <c r="H2" s="11"/>
    </row>
    <row r="3" spans="1:15" ht="20">
      <c r="B3" s="56" t="s">
        <v>42</v>
      </c>
      <c r="C3" s="57"/>
      <c r="D3" s="57"/>
      <c r="E3" s="57"/>
      <c r="F3" s="57"/>
      <c r="G3" s="57"/>
      <c r="H3" s="57"/>
    </row>
    <row r="4" spans="1:15">
      <c r="B4" s="10"/>
      <c r="C4" s="11"/>
      <c r="D4" s="11"/>
      <c r="E4" s="11"/>
      <c r="F4" s="11"/>
      <c r="G4" s="11"/>
      <c r="H4" s="11"/>
    </row>
    <row r="5" spans="1:15">
      <c r="B5" s="1"/>
      <c r="C5" s="1"/>
      <c r="D5" s="1"/>
      <c r="E5" s="1"/>
      <c r="F5" s="1"/>
      <c r="G5" s="1"/>
      <c r="H5" s="1"/>
    </row>
    <row r="6" spans="1:15">
      <c r="B6" s="1"/>
      <c r="C6" s="1"/>
      <c r="D6" s="1"/>
      <c r="E6" s="1"/>
      <c r="F6" s="1"/>
      <c r="G6" s="1"/>
      <c r="H6" s="1"/>
    </row>
    <row r="7" spans="1:15" ht="15" thickBot="1">
      <c r="B7" s="1"/>
      <c r="C7" s="1"/>
      <c r="D7" s="1"/>
      <c r="E7" s="1"/>
      <c r="F7" s="1"/>
      <c r="G7" s="1"/>
      <c r="H7" s="1"/>
    </row>
    <row r="8" spans="1:15" ht="18">
      <c r="B8" s="58" t="s">
        <v>13</v>
      </c>
      <c r="C8" s="58" t="s">
        <v>18</v>
      </c>
      <c r="D8" s="58" t="s">
        <v>20</v>
      </c>
      <c r="E8" s="58" t="s">
        <v>21</v>
      </c>
      <c r="F8" s="58" t="s">
        <v>15</v>
      </c>
      <c r="G8" s="58" t="s">
        <v>24</v>
      </c>
      <c r="H8" s="58" t="s">
        <v>4</v>
      </c>
    </row>
    <row r="9" spans="1:15" ht="18">
      <c r="B9" s="59">
        <v>2016</v>
      </c>
      <c r="C9" s="59"/>
      <c r="D9" s="59" t="s">
        <v>11</v>
      </c>
      <c r="E9" s="59" t="s">
        <v>11</v>
      </c>
      <c r="F9" s="59" t="s">
        <v>22</v>
      </c>
      <c r="G9" s="59" t="s">
        <v>23</v>
      </c>
      <c r="H9" s="60" t="s">
        <v>12</v>
      </c>
    </row>
    <row r="10" spans="1:15" ht="18">
      <c r="B10" s="59"/>
      <c r="C10" s="59"/>
      <c r="D10" s="59"/>
      <c r="E10" s="59"/>
      <c r="F10" s="59" t="s">
        <v>40</v>
      </c>
      <c r="G10" s="59" t="s">
        <v>25</v>
      </c>
      <c r="H10" s="61" t="s">
        <v>26</v>
      </c>
    </row>
    <row r="11" spans="1:15" ht="15">
      <c r="B11" s="14"/>
      <c r="C11" s="14" t="s">
        <v>19</v>
      </c>
      <c r="D11" s="15">
        <v>2500000</v>
      </c>
      <c r="E11" s="16">
        <f>+D11+D22-D42</f>
        <v>850419.30769230798</v>
      </c>
      <c r="F11" s="16">
        <f>+E11+E22-E42</f>
        <v>3620098.846153846</v>
      </c>
      <c r="G11" s="13" t="s">
        <v>41</v>
      </c>
      <c r="H11" s="13" t="s">
        <v>4</v>
      </c>
    </row>
    <row r="12" spans="1:15" ht="16" thickBot="1">
      <c r="B12" s="17"/>
      <c r="C12" s="17"/>
      <c r="D12" s="17"/>
      <c r="E12" s="17"/>
      <c r="F12" s="17"/>
      <c r="G12" s="18">
        <f>(2/12)</f>
        <v>0.16666666666666666</v>
      </c>
      <c r="H12" s="17"/>
    </row>
    <row r="13" spans="1:15" ht="15">
      <c r="A13">
        <v>254</v>
      </c>
      <c r="B13" s="19">
        <v>8650000</v>
      </c>
      <c r="C13" s="20" t="s">
        <v>3</v>
      </c>
      <c r="D13" s="19">
        <v>738780</v>
      </c>
      <c r="E13" s="19">
        <v>747632</v>
      </c>
      <c r="F13" s="21">
        <f>SUM(D13:E13)</f>
        <v>1486412</v>
      </c>
      <c r="G13" s="22">
        <f t="shared" ref="G13:G20" si="0">+F13/B13</f>
        <v>0.17183953757225434</v>
      </c>
      <c r="H13" s="23">
        <f t="shared" ref="H13:H20" si="1">+B13-F13</f>
        <v>7163588</v>
      </c>
      <c r="K13" s="5"/>
      <c r="L13" s="6"/>
      <c r="M13" s="5"/>
      <c r="N13" s="7"/>
      <c r="O13" s="5"/>
    </row>
    <row r="14" spans="1:15" ht="15">
      <c r="A14">
        <v>162</v>
      </c>
      <c r="B14" s="24">
        <v>9360000</v>
      </c>
      <c r="C14" s="25" t="s">
        <v>16</v>
      </c>
      <c r="D14" s="24">
        <v>838216</v>
      </c>
      <c r="E14" s="24">
        <v>831106</v>
      </c>
      <c r="F14" s="21">
        <f>SUM(D14:E14)</f>
        <v>1669322</v>
      </c>
      <c r="G14" s="26">
        <f t="shared" si="0"/>
        <v>0.17834636752136751</v>
      </c>
      <c r="H14" s="27">
        <f t="shared" si="1"/>
        <v>7690678</v>
      </c>
      <c r="K14" s="5"/>
      <c r="L14" s="6"/>
      <c r="M14" s="5"/>
      <c r="N14" s="7"/>
      <c r="O14" s="5"/>
    </row>
    <row r="15" spans="1:15" ht="15">
      <c r="A15">
        <v>163</v>
      </c>
      <c r="B15" s="24">
        <v>39900000</v>
      </c>
      <c r="C15" s="25" t="s">
        <v>17</v>
      </c>
      <c r="D15" s="24">
        <v>3186573</v>
      </c>
      <c r="E15" s="24">
        <v>4185984</v>
      </c>
      <c r="F15" s="21">
        <f>SUM(D15:E15)</f>
        <v>7372557</v>
      </c>
      <c r="G15" s="26">
        <f t="shared" si="0"/>
        <v>0.18477586466165413</v>
      </c>
      <c r="H15" s="27">
        <f t="shared" si="1"/>
        <v>32527443</v>
      </c>
      <c r="K15" s="5"/>
      <c r="L15" s="6"/>
      <c r="M15" s="5"/>
      <c r="N15" s="7"/>
      <c r="O15" s="5"/>
    </row>
    <row r="16" spans="1:15" ht="15">
      <c r="A16">
        <v>353</v>
      </c>
      <c r="B16" s="24">
        <v>86050000</v>
      </c>
      <c r="C16" s="25" t="s">
        <v>5</v>
      </c>
      <c r="D16" s="24">
        <v>7143439</v>
      </c>
      <c r="E16" s="24">
        <v>7544320</v>
      </c>
      <c r="F16" s="21">
        <f>SUM(D16:E16)</f>
        <v>14687759</v>
      </c>
      <c r="G16" s="26">
        <f t="shared" si="0"/>
        <v>0.17068865775711795</v>
      </c>
      <c r="H16" s="27">
        <f t="shared" si="1"/>
        <v>71362241</v>
      </c>
      <c r="K16" s="5"/>
      <c r="L16" s="6"/>
      <c r="M16" s="5"/>
      <c r="N16" s="7"/>
      <c r="O16" s="5"/>
    </row>
    <row r="17" spans="1:15" ht="15">
      <c r="A17">
        <v>354</v>
      </c>
      <c r="B17" s="24">
        <v>15750000</v>
      </c>
      <c r="C17" s="25" t="s">
        <v>35</v>
      </c>
      <c r="D17" s="24">
        <v>0</v>
      </c>
      <c r="E17" s="24">
        <v>64643</v>
      </c>
      <c r="F17" s="21">
        <f>SUM(D17:E17)</f>
        <v>64643</v>
      </c>
      <c r="G17" s="26">
        <f t="shared" si="0"/>
        <v>4.1043174603174601E-3</v>
      </c>
      <c r="H17" s="27">
        <f t="shared" si="1"/>
        <v>15685357</v>
      </c>
      <c r="K17" s="5"/>
      <c r="L17" s="6"/>
      <c r="M17" s="5"/>
      <c r="N17" s="7"/>
      <c r="O17" s="5"/>
    </row>
    <row r="18" spans="1:15" ht="15">
      <c r="B18" s="24">
        <v>28200000</v>
      </c>
      <c r="C18" s="25" t="s">
        <v>28</v>
      </c>
      <c r="D18" s="24">
        <f>2214515</f>
        <v>2214515</v>
      </c>
      <c r="E18" s="24">
        <f>3231885-240000</f>
        <v>2991885</v>
      </c>
      <c r="F18" s="21">
        <f t="shared" ref="F18:F19" si="2">SUM(D18:E18)</f>
        <v>5206400</v>
      </c>
      <c r="G18" s="26">
        <f t="shared" si="0"/>
        <v>0.18462411347517729</v>
      </c>
      <c r="H18" s="27">
        <f t="shared" si="1"/>
        <v>22993600</v>
      </c>
      <c r="K18" s="5"/>
      <c r="L18" s="6"/>
      <c r="M18" s="5"/>
      <c r="N18" s="7"/>
      <c r="O18" s="5"/>
    </row>
    <row r="19" spans="1:15" ht="15">
      <c r="B19" s="24">
        <v>3990000</v>
      </c>
      <c r="C19" s="25" t="s">
        <v>39</v>
      </c>
      <c r="D19" s="24">
        <v>134000</v>
      </c>
      <c r="E19" s="24">
        <v>240000</v>
      </c>
      <c r="F19" s="21">
        <f t="shared" si="2"/>
        <v>374000</v>
      </c>
      <c r="G19" s="26">
        <f t="shared" si="0"/>
        <v>9.3734335839599003E-2</v>
      </c>
      <c r="H19" s="27">
        <f t="shared" si="1"/>
        <v>3616000</v>
      </c>
      <c r="K19" s="5"/>
      <c r="L19" s="6"/>
      <c r="M19" s="5"/>
      <c r="N19" s="7"/>
      <c r="O19" s="5"/>
    </row>
    <row r="20" spans="1:15" ht="15">
      <c r="B20" s="24">
        <v>600000</v>
      </c>
      <c r="C20" s="25" t="s">
        <v>29</v>
      </c>
      <c r="D20" s="24">
        <v>120000</v>
      </c>
      <c r="E20" s="24">
        <v>0</v>
      </c>
      <c r="F20" s="21">
        <f>SUM(D20:E20)</f>
        <v>120000</v>
      </c>
      <c r="G20" s="26">
        <f t="shared" si="0"/>
        <v>0.2</v>
      </c>
      <c r="H20" s="27">
        <f t="shared" si="1"/>
        <v>480000</v>
      </c>
      <c r="K20" s="5"/>
      <c r="L20" s="6"/>
      <c r="M20" s="5"/>
      <c r="N20" s="7"/>
      <c r="O20" s="5"/>
    </row>
    <row r="21" spans="1:15" ht="16" thickBot="1">
      <c r="B21" s="28" t="s">
        <v>4</v>
      </c>
      <c r="C21" s="28" t="s">
        <v>27</v>
      </c>
      <c r="D21" s="29">
        <v>0</v>
      </c>
      <c r="E21" s="29">
        <v>0</v>
      </c>
      <c r="F21" s="21">
        <f>SUM(D21:E21)</f>
        <v>0</v>
      </c>
      <c r="G21" s="30" t="s">
        <v>4</v>
      </c>
      <c r="H21" s="31"/>
      <c r="K21" s="5"/>
      <c r="L21" s="6"/>
      <c r="M21" s="5"/>
      <c r="N21" s="7"/>
      <c r="O21" s="5"/>
    </row>
    <row r="22" spans="1:15" ht="19" thickBot="1">
      <c r="B22" s="62">
        <f>SUM(B13:B21)</f>
        <v>192500000</v>
      </c>
      <c r="C22" s="63" t="s">
        <v>15</v>
      </c>
      <c r="D22" s="64">
        <f>SUM(D13:D21)</f>
        <v>14375523</v>
      </c>
      <c r="E22" s="64">
        <f>SUM(E13:E21)</f>
        <v>16605570</v>
      </c>
      <c r="F22" s="64">
        <f>SUM(F13:F21)</f>
        <v>30981093</v>
      </c>
      <c r="G22" s="65">
        <f>+F22/B22</f>
        <v>0.16094074285714285</v>
      </c>
      <c r="H22" s="66">
        <f>+B22-F22</f>
        <v>161518907</v>
      </c>
      <c r="K22" s="5"/>
      <c r="L22" s="8"/>
      <c r="M22" s="5"/>
      <c r="N22" s="7"/>
      <c r="O22" s="5"/>
    </row>
    <row r="23" spans="1:15" ht="15">
      <c r="B23" s="32"/>
      <c r="C23" s="32"/>
      <c r="D23" s="32"/>
      <c r="E23" s="32"/>
      <c r="F23" s="32"/>
      <c r="G23" s="33" t="s">
        <v>4</v>
      </c>
      <c r="H23" s="32"/>
      <c r="K23" s="5"/>
      <c r="L23" s="2"/>
      <c r="M23" s="5"/>
      <c r="N23" s="5"/>
      <c r="O23" s="5"/>
    </row>
    <row r="24" spans="1:15" ht="16" thickBot="1">
      <c r="B24" s="32"/>
      <c r="C24" s="32"/>
      <c r="D24" s="32"/>
      <c r="E24" s="32"/>
      <c r="F24" s="32"/>
      <c r="G24" s="33"/>
      <c r="H24" s="32"/>
      <c r="K24" s="5"/>
      <c r="L24" s="2"/>
      <c r="M24" s="5"/>
      <c r="N24" s="5"/>
      <c r="O24" s="5"/>
    </row>
    <row r="25" spans="1:15" ht="15">
      <c r="B25" s="12" t="s">
        <v>4</v>
      </c>
      <c r="C25" s="12" t="s">
        <v>4</v>
      </c>
      <c r="D25" s="12" t="s">
        <v>4</v>
      </c>
      <c r="E25" s="12" t="s">
        <v>4</v>
      </c>
      <c r="F25" s="12" t="s">
        <v>4</v>
      </c>
      <c r="G25" s="12" t="s">
        <v>4</v>
      </c>
      <c r="H25" s="12" t="s">
        <v>4</v>
      </c>
      <c r="K25" s="5"/>
      <c r="L25" s="9"/>
      <c r="M25" s="5"/>
      <c r="N25" s="5"/>
      <c r="O25" s="5"/>
    </row>
    <row r="26" spans="1:15" ht="18">
      <c r="B26" s="59" t="s">
        <v>14</v>
      </c>
      <c r="C26" s="59" t="s">
        <v>6</v>
      </c>
      <c r="D26" s="59" t="s">
        <v>0</v>
      </c>
      <c r="E26" s="59" t="s">
        <v>1</v>
      </c>
      <c r="F26" s="59" t="s">
        <v>2</v>
      </c>
      <c r="G26" s="59" t="s">
        <v>23</v>
      </c>
      <c r="H26" s="13"/>
      <c r="K26" s="5"/>
      <c r="L26" s="9"/>
      <c r="M26" s="5"/>
      <c r="N26" s="5"/>
      <c r="O26" s="5"/>
    </row>
    <row r="27" spans="1:15" ht="16" thickBot="1">
      <c r="B27" s="17"/>
      <c r="C27" s="17"/>
      <c r="D27" s="17"/>
      <c r="E27" s="17"/>
      <c r="F27" s="17"/>
      <c r="G27" s="17"/>
      <c r="H27" s="17"/>
      <c r="K27" s="5"/>
      <c r="L27" s="9"/>
      <c r="M27" s="5"/>
      <c r="N27" s="5"/>
      <c r="O27" s="5"/>
    </row>
    <row r="28" spans="1:15" ht="15">
      <c r="B28" s="34">
        <v>1996154</v>
      </c>
      <c r="C28" s="25" t="s">
        <v>38</v>
      </c>
      <c r="D28" s="19">
        <f>(D13*3)/13</f>
        <v>170487.69230769231</v>
      </c>
      <c r="E28" s="19">
        <f>(E13*3)/13</f>
        <v>172530.46153846153</v>
      </c>
      <c r="F28" s="19">
        <f t="shared" ref="F28:F35" si="3">SUM(D28:E28)</f>
        <v>343018.15384615387</v>
      </c>
      <c r="G28" s="22">
        <f t="shared" ref="G28:G33" si="4">+F28/B28</f>
        <v>0.17183952432836036</v>
      </c>
      <c r="H28" s="23">
        <f t="shared" ref="H28:H33" si="5">+B28-F28</f>
        <v>1653135.846153846</v>
      </c>
      <c r="K28" s="5"/>
      <c r="L28" s="6"/>
      <c r="M28" s="5"/>
      <c r="N28" s="7"/>
      <c r="O28" s="5"/>
    </row>
    <row r="29" spans="1:15" ht="15">
      <c r="B29" s="35">
        <v>48462000</v>
      </c>
      <c r="C29" s="25" t="s">
        <v>30</v>
      </c>
      <c r="D29" s="24">
        <f>+D14+D15</f>
        <v>4024789</v>
      </c>
      <c r="E29" s="24">
        <f>+E14+E15</f>
        <v>5017090</v>
      </c>
      <c r="F29" s="24">
        <f t="shared" si="3"/>
        <v>9041879</v>
      </c>
      <c r="G29" s="26">
        <f t="shared" si="4"/>
        <v>0.18657667863480665</v>
      </c>
      <c r="H29" s="27">
        <f t="shared" si="5"/>
        <v>39420121</v>
      </c>
      <c r="K29" s="5"/>
      <c r="L29" s="6"/>
      <c r="M29" s="5"/>
      <c r="N29" s="7"/>
      <c r="O29" s="5"/>
    </row>
    <row r="30" spans="1:15" ht="15">
      <c r="B30" s="35">
        <v>91400000</v>
      </c>
      <c r="C30" s="25" t="s">
        <v>5</v>
      </c>
      <c r="D30" s="24">
        <v>7064840</v>
      </c>
      <c r="E30" s="24">
        <v>7048238</v>
      </c>
      <c r="F30" s="24">
        <f t="shared" si="3"/>
        <v>14113078</v>
      </c>
      <c r="G30" s="26">
        <f t="shared" si="4"/>
        <v>0.15441004376367615</v>
      </c>
      <c r="H30" s="27">
        <f t="shared" si="5"/>
        <v>77286922</v>
      </c>
      <c r="K30" s="5"/>
      <c r="L30" s="6"/>
      <c r="M30" s="5"/>
      <c r="N30" s="7"/>
      <c r="O30" s="5"/>
    </row>
    <row r="31" spans="1:15" ht="16" thickBot="1">
      <c r="B31" s="36">
        <v>9700000</v>
      </c>
      <c r="C31" s="28" t="s">
        <v>35</v>
      </c>
      <c r="D31" s="29">
        <v>0</v>
      </c>
      <c r="E31" s="29">
        <v>0</v>
      </c>
      <c r="F31" s="29">
        <f t="shared" si="3"/>
        <v>0</v>
      </c>
      <c r="G31" s="30">
        <f t="shared" si="4"/>
        <v>0</v>
      </c>
      <c r="H31" s="37">
        <f t="shared" si="5"/>
        <v>9700000</v>
      </c>
      <c r="K31" s="5"/>
      <c r="L31" s="6"/>
      <c r="M31" s="5"/>
      <c r="N31" s="7"/>
      <c r="O31" s="5"/>
    </row>
    <row r="32" spans="1:15" ht="15">
      <c r="B32" s="38">
        <v>5820000</v>
      </c>
      <c r="C32" s="39" t="s">
        <v>7</v>
      </c>
      <c r="D32" s="40">
        <f>126641+250000+186747</f>
        <v>563388</v>
      </c>
      <c r="E32" s="40">
        <f>117870+441269</f>
        <v>559139</v>
      </c>
      <c r="F32" s="40">
        <f t="shared" si="3"/>
        <v>1122527</v>
      </c>
      <c r="G32" s="22">
        <f t="shared" si="4"/>
        <v>0.19287405498281787</v>
      </c>
      <c r="H32" s="23">
        <f t="shared" si="5"/>
        <v>4697473</v>
      </c>
      <c r="K32" s="5"/>
      <c r="L32" s="6"/>
      <c r="M32" s="5"/>
      <c r="N32" s="7"/>
      <c r="O32" s="5"/>
    </row>
    <row r="33" spans="2:15" ht="15">
      <c r="B33" s="41">
        <v>7694185</v>
      </c>
      <c r="C33" s="42" t="s">
        <v>37</v>
      </c>
      <c r="D33" s="43">
        <f>300000+421599</f>
        <v>721599</v>
      </c>
      <c r="E33" s="43">
        <v>745143</v>
      </c>
      <c r="F33" s="43">
        <f t="shared" si="3"/>
        <v>1466742</v>
      </c>
      <c r="G33" s="26">
        <f t="shared" si="4"/>
        <v>0.19062993676393275</v>
      </c>
      <c r="H33" s="27">
        <f t="shared" si="5"/>
        <v>6227443</v>
      </c>
      <c r="K33" s="5"/>
      <c r="L33" s="6"/>
      <c r="M33" s="5"/>
      <c r="N33" s="7"/>
      <c r="O33" s="5"/>
    </row>
    <row r="34" spans="2:15" ht="15">
      <c r="B34" s="41">
        <v>1200000</v>
      </c>
      <c r="C34" s="42" t="s">
        <v>8</v>
      </c>
      <c r="D34" s="43">
        <v>100000</v>
      </c>
      <c r="E34" s="43">
        <v>100000</v>
      </c>
      <c r="F34" s="43">
        <f t="shared" si="3"/>
        <v>200000</v>
      </c>
      <c r="G34" s="26">
        <f t="shared" ref="G34:G35" si="6">+F34/B34</f>
        <v>0.16666666666666666</v>
      </c>
      <c r="H34" s="27">
        <f t="shared" ref="H34:H35" si="7">+B34-F34</f>
        <v>1000000</v>
      </c>
      <c r="K34" s="5"/>
      <c r="L34" s="6"/>
      <c r="M34" s="5"/>
      <c r="N34" s="7"/>
      <c r="O34" s="5"/>
    </row>
    <row r="35" spans="2:15" ht="15">
      <c r="B35" s="41">
        <v>560000</v>
      </c>
      <c r="C35" s="42" t="s">
        <v>9</v>
      </c>
      <c r="D35" s="43">
        <v>40000</v>
      </c>
      <c r="E35" s="43">
        <v>40000</v>
      </c>
      <c r="F35" s="43">
        <f t="shared" si="3"/>
        <v>80000</v>
      </c>
      <c r="G35" s="26">
        <f t="shared" si="6"/>
        <v>0.14285714285714285</v>
      </c>
      <c r="H35" s="27">
        <f t="shared" si="7"/>
        <v>480000</v>
      </c>
      <c r="K35" s="5"/>
      <c r="L35" s="6"/>
      <c r="M35" s="5"/>
      <c r="N35" s="7"/>
      <c r="O35" s="5"/>
    </row>
    <row r="36" spans="2:15" ht="16" thickBot="1">
      <c r="B36" s="44">
        <v>480000</v>
      </c>
      <c r="C36" s="45" t="s">
        <v>33</v>
      </c>
      <c r="D36" s="46">
        <v>40000</v>
      </c>
      <c r="E36" s="46">
        <v>0</v>
      </c>
      <c r="F36" s="46">
        <f t="shared" ref="F36:F41" si="8">SUM(D36:E36)</f>
        <v>40000</v>
      </c>
      <c r="G36" s="30">
        <f>+F36/B36</f>
        <v>8.3333333333333329E-2</v>
      </c>
      <c r="H36" s="37">
        <f t="shared" ref="H36:H42" si="9">+B36-F36</f>
        <v>440000</v>
      </c>
      <c r="K36" s="5"/>
      <c r="L36" s="6"/>
      <c r="M36" s="5"/>
      <c r="N36" s="7"/>
      <c r="O36" s="5"/>
    </row>
    <row r="37" spans="2:15" ht="15">
      <c r="B37" s="47">
        <v>5000000</v>
      </c>
      <c r="C37" s="48" t="s">
        <v>31</v>
      </c>
      <c r="D37" s="49">
        <v>0</v>
      </c>
      <c r="E37" s="49">
        <v>0</v>
      </c>
      <c r="F37" s="49">
        <f t="shared" si="8"/>
        <v>0</v>
      </c>
      <c r="G37" s="22">
        <f>+F37/B37</f>
        <v>0</v>
      </c>
      <c r="H37" s="23">
        <f t="shared" si="9"/>
        <v>5000000</v>
      </c>
      <c r="K37" s="5"/>
      <c r="L37" s="6"/>
      <c r="M37" s="5"/>
      <c r="N37" s="7"/>
      <c r="O37" s="5"/>
    </row>
    <row r="38" spans="2:15" ht="15">
      <c r="B38" s="50">
        <v>5500000</v>
      </c>
      <c r="C38" s="51" t="s">
        <v>34</v>
      </c>
      <c r="D38" s="52">
        <f>100000+2600000+100000+100000+300000+100000</f>
        <v>3300000</v>
      </c>
      <c r="E38" s="52">
        <v>100000</v>
      </c>
      <c r="F38" s="52">
        <f t="shared" si="8"/>
        <v>3400000</v>
      </c>
      <c r="G38" s="26">
        <f>+F38/B38</f>
        <v>0.61818181818181817</v>
      </c>
      <c r="H38" s="27">
        <f t="shared" si="9"/>
        <v>2100000</v>
      </c>
      <c r="K38" s="5"/>
      <c r="L38" s="6"/>
      <c r="M38" s="5"/>
      <c r="N38" s="7"/>
      <c r="O38" s="5"/>
    </row>
    <row r="39" spans="2:15" ht="15">
      <c r="B39" s="50">
        <v>7182000</v>
      </c>
      <c r="C39" s="51" t="s">
        <v>36</v>
      </c>
      <c r="D39" s="52">
        <v>0</v>
      </c>
      <c r="E39" s="52">
        <v>0</v>
      </c>
      <c r="F39" s="52">
        <f t="shared" si="8"/>
        <v>0</v>
      </c>
      <c r="G39" s="26">
        <f>+F39/B39</f>
        <v>0</v>
      </c>
      <c r="H39" s="27">
        <f t="shared" si="9"/>
        <v>7182000</v>
      </c>
      <c r="K39" s="5"/>
      <c r="L39" s="6"/>
      <c r="M39" s="5"/>
      <c r="N39" s="7"/>
      <c r="O39" s="5"/>
    </row>
    <row r="40" spans="2:15" ht="15">
      <c r="B40" s="50">
        <v>2000000</v>
      </c>
      <c r="C40" s="51" t="s">
        <v>32</v>
      </c>
      <c r="D40" s="52">
        <v>0</v>
      </c>
      <c r="E40" s="52">
        <v>0</v>
      </c>
      <c r="F40" s="52">
        <f t="shared" si="8"/>
        <v>0</v>
      </c>
      <c r="G40" s="26">
        <v>0</v>
      </c>
      <c r="H40" s="27">
        <f t="shared" si="9"/>
        <v>2000000</v>
      </c>
      <c r="K40" s="5"/>
      <c r="L40" s="6"/>
      <c r="M40" s="5"/>
      <c r="N40" s="7"/>
      <c r="O40" s="5"/>
    </row>
    <row r="41" spans="2:15" ht="16" thickBot="1">
      <c r="B41" s="53">
        <v>1790000</v>
      </c>
      <c r="C41" s="54" t="s">
        <v>10</v>
      </c>
      <c r="D41" s="55">
        <v>0</v>
      </c>
      <c r="E41" s="55">
        <f>20000+6370+27380</f>
        <v>53750</v>
      </c>
      <c r="F41" s="55">
        <f t="shared" si="8"/>
        <v>53750</v>
      </c>
      <c r="G41" s="30">
        <f>+F41/B41</f>
        <v>3.0027932960893854E-2</v>
      </c>
      <c r="H41" s="37">
        <f t="shared" si="9"/>
        <v>1736250</v>
      </c>
      <c r="K41" s="5"/>
      <c r="L41" s="6"/>
      <c r="M41" s="5"/>
      <c r="N41" s="7"/>
      <c r="O41" s="5"/>
    </row>
    <row r="42" spans="2:15" ht="19" thickBot="1">
      <c r="B42" s="67">
        <f>SUM(B28:B41)</f>
        <v>188784339</v>
      </c>
      <c r="C42" s="68" t="s">
        <v>4</v>
      </c>
      <c r="D42" s="68">
        <f>SUM(D28:D41)</f>
        <v>16025103.692307692</v>
      </c>
      <c r="E42" s="68">
        <f t="shared" ref="E42:F42" si="10">SUM(E28:E41)</f>
        <v>13835890.461538462</v>
      </c>
      <c r="F42" s="64">
        <f t="shared" si="10"/>
        <v>29860994.153846152</v>
      </c>
      <c r="G42" s="65">
        <f>+F42/B42</f>
        <v>0.1581751659699174</v>
      </c>
      <c r="H42" s="69">
        <f t="shared" si="9"/>
        <v>158923344.84615386</v>
      </c>
      <c r="K42" s="5"/>
      <c r="L42" s="8"/>
      <c r="M42" s="5"/>
      <c r="N42" s="7"/>
      <c r="O42" s="5"/>
    </row>
    <row r="43" spans="2:15" ht="16" thickBot="1">
      <c r="B43" s="32"/>
      <c r="C43" s="32"/>
      <c r="D43" s="32"/>
      <c r="E43" s="32"/>
      <c r="F43" s="32"/>
      <c r="G43" s="32"/>
      <c r="H43" s="32"/>
      <c r="K43" s="5"/>
      <c r="L43" s="5"/>
      <c r="M43" s="5"/>
      <c r="N43" s="5"/>
      <c r="O43" s="5"/>
    </row>
    <row r="44" spans="2:15" ht="19" thickBot="1">
      <c r="B44" s="70">
        <f>+B22-B42</f>
        <v>3715661</v>
      </c>
      <c r="C44" s="71" t="s">
        <v>12</v>
      </c>
      <c r="D44" s="72">
        <f>+D22-D42</f>
        <v>-1649580.692307692</v>
      </c>
      <c r="E44" s="70">
        <f>+E22-E42</f>
        <v>2769679.538461538</v>
      </c>
      <c r="F44" s="70">
        <f>+F22-F42</f>
        <v>1120098.8461538479</v>
      </c>
      <c r="G44" s="65">
        <f t="shared" ref="G44" si="11">+F44/B44</f>
        <v>0.30145345502559245</v>
      </c>
      <c r="H44" s="32"/>
    </row>
    <row r="45" spans="2:15">
      <c r="B45" s="1"/>
      <c r="C45" s="1"/>
      <c r="D45" s="1"/>
      <c r="E45" s="1"/>
      <c r="F45" s="1"/>
      <c r="G45" s="1"/>
      <c r="H45" s="1"/>
    </row>
    <row r="46" spans="2:15">
      <c r="B46" s="1"/>
      <c r="C46" s="1"/>
      <c r="D46" s="1"/>
      <c r="E46" s="1"/>
      <c r="F46" s="1"/>
      <c r="G46" s="1"/>
      <c r="H46" s="1"/>
    </row>
    <row r="47" spans="2:15">
      <c r="B47" s="3" t="s">
        <v>43</v>
      </c>
      <c r="C47" s="1"/>
      <c r="D47" s="1"/>
      <c r="E47" s="1"/>
      <c r="F47" s="1"/>
      <c r="G47" s="1"/>
      <c r="H47" s="1"/>
    </row>
    <row r="48" spans="2:15">
      <c r="B48" s="1"/>
      <c r="C48" s="1"/>
      <c r="D48" s="1"/>
      <c r="E48" s="1"/>
      <c r="F48" s="1"/>
      <c r="G48" s="1"/>
      <c r="H48" s="1"/>
    </row>
    <row r="49" spans="2:8">
      <c r="B49" s="4" t="s">
        <v>44</v>
      </c>
      <c r="C49" s="1"/>
      <c r="D49" s="1"/>
      <c r="E49" s="1"/>
      <c r="F49" s="1"/>
      <c r="G49" s="1"/>
      <c r="H49" s="1"/>
    </row>
    <row r="50" spans="2:8">
      <c r="B50" s="4" t="s">
        <v>46</v>
      </c>
      <c r="C50" s="1"/>
      <c r="D50" s="1"/>
      <c r="E50" s="1"/>
      <c r="F50" s="1"/>
      <c r="G50" s="1"/>
      <c r="H50" s="1"/>
    </row>
    <row r="51" spans="2:8">
      <c r="B51" s="4" t="s">
        <v>45</v>
      </c>
      <c r="C51" s="1"/>
      <c r="D51" s="1"/>
      <c r="E51" s="1"/>
      <c r="F51" s="1"/>
      <c r="G51" s="1"/>
      <c r="H51" s="1"/>
    </row>
    <row r="52" spans="2:8">
      <c r="B52" s="1"/>
      <c r="C52" s="1"/>
      <c r="D52" s="1"/>
      <c r="E52" s="1"/>
      <c r="F52" s="1"/>
      <c r="G52" s="1"/>
      <c r="H52" s="1"/>
    </row>
    <row r="53" spans="2:8">
      <c r="B53" s="4" t="s">
        <v>47</v>
      </c>
      <c r="C53" s="1"/>
      <c r="D53" s="1"/>
      <c r="E53" s="1"/>
      <c r="F53" s="1"/>
      <c r="G53" s="1"/>
      <c r="H53" s="1"/>
    </row>
    <row r="54" spans="2:8">
      <c r="B54" s="4" t="s">
        <v>48</v>
      </c>
      <c r="C54" s="1"/>
      <c r="D54" s="1"/>
      <c r="E54" s="1"/>
      <c r="F54" s="1"/>
      <c r="G54" s="1"/>
      <c r="H54" s="1"/>
    </row>
    <row r="55" spans="2:8">
      <c r="B55" s="4" t="s">
        <v>49</v>
      </c>
      <c r="C55" s="1"/>
      <c r="D55" s="1"/>
      <c r="E55" s="1"/>
      <c r="F55" s="1"/>
      <c r="G55" s="1"/>
      <c r="H55" s="1"/>
    </row>
    <row r="56" spans="2:8">
      <c r="B56" s="4" t="s">
        <v>54</v>
      </c>
      <c r="C56" s="1"/>
      <c r="D56" s="1"/>
      <c r="E56" s="1"/>
      <c r="F56" s="1"/>
      <c r="G56" s="1"/>
      <c r="H56" s="1"/>
    </row>
    <row r="57" spans="2:8">
      <c r="B57" s="1"/>
      <c r="C57" s="1"/>
      <c r="D57" s="1"/>
      <c r="E57" s="1"/>
      <c r="F57" s="1"/>
      <c r="G57" s="1"/>
      <c r="H57" s="1"/>
    </row>
    <row r="58" spans="2:8">
      <c r="B58" s="4" t="s">
        <v>50</v>
      </c>
      <c r="C58" s="1"/>
      <c r="D58" s="1"/>
      <c r="E58" s="1"/>
      <c r="F58" s="1"/>
      <c r="G58" s="1"/>
      <c r="H58" s="1"/>
    </row>
    <row r="59" spans="2:8">
      <c r="B59" s="4" t="s">
        <v>51</v>
      </c>
      <c r="C59" s="1"/>
      <c r="D59" s="1"/>
      <c r="E59" s="1"/>
      <c r="F59" s="1"/>
      <c r="G59" s="1"/>
      <c r="H59" s="1"/>
    </row>
    <row r="60" spans="2:8">
      <c r="B60" s="4" t="s">
        <v>52</v>
      </c>
      <c r="C60" s="1"/>
      <c r="D60" s="1"/>
      <c r="E60" s="1"/>
      <c r="F60" s="1"/>
      <c r="G60" s="1"/>
      <c r="H60" s="1"/>
    </row>
    <row r="61" spans="2:8">
      <c r="B61" s="4" t="s">
        <v>53</v>
      </c>
      <c r="C61" s="1"/>
      <c r="D61" s="1"/>
      <c r="E61" s="1"/>
      <c r="F61" s="1"/>
      <c r="G61" s="1"/>
      <c r="H61" s="1"/>
    </row>
    <row r="62" spans="2:8">
      <c r="B62" s="1"/>
      <c r="C62" s="1"/>
      <c r="D62" s="1"/>
      <c r="E62" s="1"/>
      <c r="F62" s="1"/>
      <c r="G62" s="1"/>
      <c r="H62" s="1"/>
    </row>
    <row r="63" spans="2:8">
      <c r="B63" s="1"/>
      <c r="C63" s="1"/>
      <c r="D63" s="1"/>
      <c r="E63" s="1"/>
      <c r="F63" s="1"/>
      <c r="G63" s="1"/>
      <c r="H63" s="1"/>
    </row>
    <row r="64" spans="2:8">
      <c r="B64" s="1"/>
      <c r="C64" s="1"/>
      <c r="D64" s="1"/>
      <c r="E64" s="1"/>
      <c r="F64" s="1"/>
      <c r="G64" s="1"/>
      <c r="H64" s="1"/>
    </row>
    <row r="65" spans="2:8">
      <c r="B65" s="1"/>
      <c r="C65" s="1"/>
      <c r="D65" s="1"/>
      <c r="E65" s="1"/>
      <c r="F65" s="1"/>
      <c r="G65" s="1"/>
      <c r="H65" s="1"/>
    </row>
    <row r="66" spans="2:8">
      <c r="B66" s="1"/>
      <c r="C66" s="1"/>
      <c r="D66" s="1"/>
      <c r="E66" s="1"/>
      <c r="F66" s="1"/>
      <c r="G66" s="1"/>
      <c r="H66" s="1"/>
    </row>
    <row r="67" spans="2:8">
      <c r="B67" s="1"/>
      <c r="C67" s="1"/>
      <c r="D67" s="1"/>
      <c r="E67" s="1"/>
      <c r="F67" s="1"/>
      <c r="G67" s="1"/>
      <c r="H67" s="1"/>
    </row>
    <row r="68" spans="2:8">
      <c r="B68" s="1"/>
      <c r="C68" s="1"/>
      <c r="D68" s="1"/>
      <c r="E68" s="1"/>
      <c r="F68" s="1"/>
      <c r="G68" s="1"/>
      <c r="H68" s="1"/>
    </row>
    <row r="69" spans="2:8">
      <c r="B69" s="1"/>
      <c r="C69" s="1"/>
      <c r="D69" s="1"/>
      <c r="E69" s="1"/>
      <c r="F69" s="1"/>
      <c r="G69" s="1"/>
      <c r="H69" s="1"/>
    </row>
    <row r="70" spans="2:8">
      <c r="B70" s="1"/>
      <c r="C70" s="1"/>
      <c r="D70" s="1"/>
      <c r="E70" s="1"/>
      <c r="F70" s="1"/>
      <c r="G70" s="1"/>
      <c r="H70" s="1"/>
    </row>
    <row r="71" spans="2:8">
      <c r="B71" s="1"/>
      <c r="C71" s="1"/>
      <c r="D71" s="1"/>
      <c r="E71" s="1"/>
      <c r="F71" s="1"/>
      <c r="G71" s="1"/>
      <c r="H71" s="1"/>
    </row>
    <row r="72" spans="2:8">
      <c r="B72" s="1"/>
      <c r="C72" s="1"/>
      <c r="D72" s="1"/>
      <c r="E72" s="1"/>
      <c r="F72" s="1"/>
      <c r="G72" s="1"/>
      <c r="H72" s="1"/>
    </row>
    <row r="73" spans="2:8">
      <c r="B73" s="1"/>
      <c r="C73" s="1"/>
      <c r="D73" s="1"/>
      <c r="E73" s="1"/>
      <c r="F73" s="1"/>
      <c r="G73" s="1"/>
      <c r="H73" s="1"/>
    </row>
    <row r="74" spans="2:8">
      <c r="B74" s="1"/>
      <c r="C74" s="1"/>
      <c r="D74" s="1"/>
      <c r="E74" s="1"/>
      <c r="F74" s="1"/>
      <c r="G74" s="1"/>
      <c r="H74" s="1"/>
    </row>
    <row r="75" spans="2:8">
      <c r="B75" s="1"/>
      <c r="C75" s="1"/>
      <c r="D75" s="1"/>
      <c r="E75" s="1"/>
      <c r="F75" s="1"/>
      <c r="G75" s="1"/>
      <c r="H75" s="1"/>
    </row>
    <row r="76" spans="2:8">
      <c r="B76" s="1"/>
      <c r="C76" s="1"/>
      <c r="D76" s="1"/>
      <c r="E76" s="1"/>
      <c r="F76" s="1"/>
      <c r="G76" s="1"/>
      <c r="H76" s="1"/>
    </row>
    <row r="77" spans="2:8">
      <c r="B77" s="1"/>
      <c r="C77" s="1"/>
      <c r="D77" s="1"/>
      <c r="E77" s="1"/>
      <c r="F77" s="1"/>
      <c r="G77" s="1"/>
      <c r="H77" s="1"/>
    </row>
    <row r="78" spans="2:8">
      <c r="B78" s="1"/>
      <c r="C78" s="1"/>
      <c r="D78" s="1"/>
      <c r="E78" s="1"/>
      <c r="F78" s="1"/>
      <c r="G78" s="1"/>
      <c r="H78" s="1"/>
    </row>
    <row r="79" spans="2:8">
      <c r="B79" s="1"/>
      <c r="C79" s="1"/>
      <c r="D79" s="1"/>
      <c r="E79" s="1"/>
      <c r="F79" s="1"/>
      <c r="G79" s="1"/>
      <c r="H79" s="1"/>
    </row>
    <row r="80" spans="2:8">
      <c r="B80" s="1"/>
      <c r="C80" s="1"/>
      <c r="D80" s="1"/>
      <c r="E80" s="1"/>
      <c r="F80" s="1"/>
      <c r="G80" s="1"/>
      <c r="H80" s="1"/>
    </row>
    <row r="81" spans="2:8">
      <c r="B81" s="1"/>
      <c r="C81" s="1"/>
      <c r="D81" s="1"/>
      <c r="E81" s="1"/>
      <c r="F81" s="1"/>
      <c r="G81" s="1"/>
      <c r="H81" s="1"/>
    </row>
    <row r="82" spans="2:8">
      <c r="B82" s="1"/>
      <c r="C82" s="1"/>
      <c r="D82" s="1"/>
      <c r="E82" s="1"/>
      <c r="F82" s="1"/>
      <c r="G82" s="1"/>
      <c r="H82" s="1"/>
    </row>
    <row r="83" spans="2:8">
      <c r="B83" s="1"/>
      <c r="C83" s="1"/>
      <c r="D83" s="1"/>
      <c r="E83" s="1"/>
      <c r="F83" s="1"/>
      <c r="G83" s="1"/>
      <c r="H83" s="1"/>
    </row>
    <row r="84" spans="2:8">
      <c r="B84" s="1"/>
      <c r="C84" s="1"/>
      <c r="D84" s="1"/>
      <c r="E84" s="1"/>
      <c r="F84" s="1"/>
      <c r="G84" s="1"/>
      <c r="H84" s="1"/>
    </row>
    <row r="85" spans="2:8">
      <c r="B85" s="1"/>
      <c r="C85" s="1"/>
      <c r="D85" s="1"/>
      <c r="E85" s="1"/>
      <c r="F85" s="1"/>
      <c r="G85" s="1"/>
      <c r="H85" s="1"/>
    </row>
    <row r="86" spans="2:8">
      <c r="B86" s="1"/>
      <c r="C86" s="1"/>
      <c r="D86" s="1"/>
      <c r="E86" s="1"/>
      <c r="F86" s="1"/>
      <c r="G86" s="1"/>
      <c r="H86" s="1"/>
    </row>
    <row r="87" spans="2:8">
      <c r="B87" s="1"/>
      <c r="C87" s="1"/>
      <c r="D87" s="1"/>
      <c r="E87" s="1"/>
      <c r="F87" s="1"/>
      <c r="G87" s="1"/>
      <c r="H87" s="1"/>
    </row>
    <row r="88" spans="2:8">
      <c r="B88" s="1"/>
      <c r="C88" s="1"/>
      <c r="D88" s="1"/>
      <c r="E88" s="1"/>
      <c r="F88" s="1"/>
      <c r="G88" s="1"/>
      <c r="H88" s="1"/>
    </row>
    <row r="89" spans="2:8">
      <c r="B89" s="1"/>
      <c r="C89" s="1"/>
      <c r="D89" s="1"/>
      <c r="E89" s="1"/>
      <c r="F89" s="1"/>
      <c r="G89" s="1"/>
      <c r="H89" s="1"/>
    </row>
    <row r="90" spans="2:8">
      <c r="B90" s="1"/>
      <c r="C90" s="1"/>
      <c r="D90" s="1"/>
      <c r="E90" s="1"/>
      <c r="F90" s="1"/>
      <c r="G90" s="1"/>
      <c r="H90" s="1"/>
    </row>
    <row r="91" spans="2:8">
      <c r="B91" s="1"/>
      <c r="C91" s="1"/>
      <c r="D91" s="1"/>
      <c r="E91" s="1"/>
      <c r="F91" s="1"/>
      <c r="G91" s="1"/>
      <c r="H91" s="1"/>
    </row>
    <row r="92" spans="2:8">
      <c r="B92" s="1"/>
      <c r="C92" s="1"/>
      <c r="D92" s="1"/>
      <c r="E92" s="1"/>
      <c r="F92" s="1"/>
      <c r="G92" s="1"/>
      <c r="H92" s="1"/>
    </row>
    <row r="93" spans="2:8">
      <c r="B93" s="1"/>
      <c r="C93" s="1"/>
      <c r="D93" s="1"/>
      <c r="E93" s="1"/>
      <c r="F93" s="1"/>
      <c r="G93" s="1"/>
      <c r="H93" s="1"/>
    </row>
    <row r="94" spans="2:8">
      <c r="B94" s="1"/>
      <c r="C94" s="1"/>
      <c r="D94" s="1"/>
      <c r="E94" s="1"/>
      <c r="F94" s="1"/>
      <c r="G94" s="1"/>
      <c r="H94" s="1"/>
    </row>
    <row r="95" spans="2:8">
      <c r="B95" s="1"/>
      <c r="C95" s="1"/>
      <c r="D95" s="1"/>
      <c r="E95" s="1"/>
      <c r="F95" s="1"/>
      <c r="G95" s="1"/>
      <c r="H95" s="1"/>
    </row>
    <row r="96" spans="2:8">
      <c r="B96" s="1"/>
      <c r="C96" s="1"/>
      <c r="D96" s="1"/>
      <c r="E96" s="1"/>
      <c r="F96" s="1"/>
      <c r="G96" s="1"/>
      <c r="H96" s="1"/>
    </row>
    <row r="97" spans="2:8">
      <c r="B97" s="1"/>
      <c r="C97" s="1"/>
      <c r="D97" s="1"/>
      <c r="E97" s="1"/>
      <c r="F97" s="1"/>
      <c r="G97" s="1"/>
      <c r="H97" s="1"/>
    </row>
    <row r="98" spans="2:8">
      <c r="B98" s="1"/>
      <c r="C98" s="1"/>
      <c r="D98" s="1"/>
      <c r="E98" s="1"/>
      <c r="F98" s="1"/>
      <c r="G98" s="1"/>
      <c r="H98" s="1"/>
    </row>
    <row r="99" spans="2:8">
      <c r="B99" s="1"/>
      <c r="C99" s="1"/>
      <c r="D99" s="1"/>
      <c r="E99" s="1"/>
      <c r="F99" s="1"/>
      <c r="G99" s="1"/>
      <c r="H99" s="1"/>
    </row>
    <row r="100" spans="2:8">
      <c r="B100" s="1"/>
      <c r="C100" s="1"/>
      <c r="D100" s="1"/>
      <c r="E100" s="1"/>
      <c r="F100" s="1"/>
      <c r="G100" s="1"/>
      <c r="H100" s="1"/>
    </row>
    <row r="101" spans="2:8">
      <c r="B101" s="1"/>
      <c r="C101" s="1"/>
      <c r="D101" s="1"/>
      <c r="E101" s="1"/>
      <c r="F101" s="1"/>
      <c r="G101" s="1"/>
      <c r="H101" s="1"/>
    </row>
    <row r="102" spans="2:8">
      <c r="B102" s="1"/>
      <c r="C102" s="1"/>
      <c r="D102" s="1"/>
      <c r="E102" s="1"/>
      <c r="F102" s="1"/>
      <c r="G102" s="1"/>
      <c r="H102" s="1"/>
    </row>
    <row r="103" spans="2:8">
      <c r="B103" s="1"/>
      <c r="C103" s="1"/>
      <c r="D103" s="1"/>
      <c r="E103" s="1"/>
      <c r="F103" s="1"/>
      <c r="G103" s="1"/>
      <c r="H103" s="1"/>
    </row>
    <row r="104" spans="2:8">
      <c r="B104" s="1"/>
      <c r="C104" s="1"/>
      <c r="D104" s="1"/>
      <c r="E104" s="1"/>
      <c r="F104" s="1"/>
      <c r="G104" s="1"/>
      <c r="H104" s="1"/>
    </row>
    <row r="105" spans="2:8">
      <c r="B105" s="1"/>
      <c r="C105" s="1"/>
      <c r="D105" s="1"/>
      <c r="E105" s="1"/>
      <c r="F105" s="1"/>
      <c r="G105" s="1"/>
      <c r="H105" s="1"/>
    </row>
    <row r="106" spans="2:8">
      <c r="B106" s="1"/>
      <c r="C106" s="1"/>
      <c r="D106" s="1"/>
      <c r="E106" s="1"/>
      <c r="F106" s="1"/>
      <c r="G106" s="1"/>
      <c r="H106" s="1"/>
    </row>
    <row r="107" spans="2:8">
      <c r="B107" s="1"/>
      <c r="C107" s="1"/>
      <c r="D107" s="1"/>
      <c r="E107" s="1"/>
      <c r="F107" s="1"/>
      <c r="G107" s="1"/>
      <c r="H107" s="1"/>
    </row>
    <row r="108" spans="2:8">
      <c r="B108" s="1"/>
      <c r="C108" s="1"/>
      <c r="D108" s="1"/>
      <c r="E108" s="1"/>
      <c r="F108" s="1"/>
      <c r="G108" s="1"/>
      <c r="H108" s="1"/>
    </row>
    <row r="109" spans="2:8">
      <c r="B109" s="1"/>
      <c r="C109" s="1"/>
      <c r="D109" s="1"/>
      <c r="E109" s="1"/>
      <c r="F109" s="1"/>
      <c r="G109" s="1"/>
      <c r="H109" s="1"/>
    </row>
    <row r="110" spans="2:8">
      <c r="B110" s="1"/>
      <c r="C110" s="1"/>
      <c r="D110" s="1"/>
      <c r="E110" s="1"/>
      <c r="F110" s="1"/>
      <c r="G110" s="1"/>
      <c r="H110" s="1"/>
    </row>
    <row r="111" spans="2:8">
      <c r="B111" s="1"/>
      <c r="C111" s="1"/>
      <c r="D111" s="1"/>
      <c r="E111" s="1"/>
      <c r="F111" s="1"/>
      <c r="G111" s="1"/>
      <c r="H111" s="1"/>
    </row>
    <row r="112" spans="2:8">
      <c r="B112" s="1"/>
      <c r="C112" s="1"/>
      <c r="D112" s="1"/>
      <c r="E112" s="1"/>
      <c r="F112" s="1"/>
      <c r="G112" s="1"/>
      <c r="H112" s="1"/>
    </row>
    <row r="113" spans="2:8">
      <c r="B113" s="1"/>
      <c r="C113" s="1"/>
      <c r="D113" s="1"/>
      <c r="E113" s="1"/>
      <c r="F113" s="1"/>
      <c r="G113" s="1"/>
      <c r="H113" s="1"/>
    </row>
    <row r="114" spans="2:8">
      <c r="B114" s="1"/>
      <c r="C114" s="1"/>
      <c r="D114" s="1"/>
      <c r="E114" s="1"/>
      <c r="F114" s="1"/>
      <c r="G114" s="1"/>
      <c r="H114" s="1"/>
    </row>
    <row r="115" spans="2:8">
      <c r="B115" s="1"/>
      <c r="C115" s="1"/>
      <c r="D115" s="1"/>
      <c r="E115" s="1"/>
      <c r="F115" s="1"/>
      <c r="G115" s="1"/>
      <c r="H115" s="1"/>
    </row>
    <row r="116" spans="2:8">
      <c r="B116" s="1"/>
      <c r="C116" s="1"/>
      <c r="D116" s="1"/>
      <c r="E116" s="1"/>
      <c r="F116" s="1"/>
      <c r="G116" s="1"/>
      <c r="H116" s="1"/>
    </row>
    <row r="117" spans="2:8">
      <c r="B117" s="1"/>
      <c r="C117" s="1"/>
      <c r="D117" s="1"/>
      <c r="E117" s="1"/>
      <c r="F117" s="1"/>
      <c r="G117" s="1"/>
      <c r="H117" s="1"/>
    </row>
    <row r="118" spans="2:8">
      <c r="B118" s="1"/>
      <c r="C118" s="1"/>
      <c r="D118" s="1"/>
      <c r="E118" s="1"/>
      <c r="F118" s="1"/>
      <c r="G118" s="1"/>
      <c r="H118" s="1"/>
    </row>
    <row r="119" spans="2:8">
      <c r="B119" s="1"/>
      <c r="C119" s="1"/>
      <c r="D119" s="1"/>
      <c r="E119" s="1"/>
      <c r="F119" s="1"/>
      <c r="G119" s="1"/>
      <c r="H119" s="1"/>
    </row>
    <row r="120" spans="2:8">
      <c r="B120" s="1"/>
      <c r="C120" s="1"/>
      <c r="D120" s="1"/>
      <c r="E120" s="1"/>
      <c r="F120" s="1"/>
      <c r="G120" s="1"/>
      <c r="H120" s="1"/>
    </row>
    <row r="121" spans="2:8">
      <c r="B121" s="1"/>
      <c r="C121" s="1"/>
      <c r="D121" s="1"/>
      <c r="E121" s="1"/>
      <c r="F121" s="1"/>
      <c r="G121" s="1"/>
      <c r="H121" s="1"/>
    </row>
    <row r="122" spans="2:8">
      <c r="B122" s="1"/>
      <c r="C122" s="1"/>
      <c r="D122" s="1"/>
      <c r="E122" s="1"/>
      <c r="F122" s="1"/>
      <c r="G122" s="1"/>
      <c r="H122" s="1"/>
    </row>
    <row r="123" spans="2:8">
      <c r="B123" s="1"/>
      <c r="C123" s="1"/>
      <c r="D123" s="1"/>
      <c r="E123" s="1"/>
      <c r="F123" s="1"/>
      <c r="G123" s="1"/>
      <c r="H123" s="1"/>
    </row>
    <row r="124" spans="2:8">
      <c r="B124" s="1"/>
      <c r="C124" s="1"/>
      <c r="D124" s="1"/>
      <c r="E124" s="1"/>
      <c r="F124" s="1"/>
      <c r="G124" s="1"/>
      <c r="H124" s="1"/>
    </row>
    <row r="125" spans="2:8">
      <c r="B125" s="1"/>
      <c r="C125" s="1"/>
      <c r="D125" s="1"/>
      <c r="E125" s="1"/>
      <c r="F125" s="1"/>
      <c r="G125" s="1"/>
      <c r="H125" s="1"/>
    </row>
    <row r="126" spans="2:8">
      <c r="B126" s="1"/>
      <c r="C126" s="1"/>
      <c r="D126" s="1"/>
      <c r="E126" s="1"/>
      <c r="F126" s="1"/>
      <c r="G126" s="1"/>
      <c r="H126" s="1"/>
    </row>
    <row r="127" spans="2:8">
      <c r="B127" s="1"/>
      <c r="C127" s="1"/>
      <c r="D127" s="1"/>
      <c r="E127" s="1"/>
      <c r="F127" s="1"/>
      <c r="G127" s="1"/>
      <c r="H127" s="1"/>
    </row>
    <row r="128" spans="2:8">
      <c r="B128" s="1"/>
      <c r="C128" s="1"/>
      <c r="D128" s="1"/>
      <c r="E128" s="1"/>
      <c r="F128" s="1"/>
      <c r="G128" s="1"/>
      <c r="H128" s="1"/>
    </row>
    <row r="129" spans="2:8">
      <c r="B129" s="1"/>
      <c r="C129" s="1"/>
      <c r="D129" s="1"/>
      <c r="E129" s="1"/>
      <c r="F129" s="1"/>
      <c r="G129" s="1"/>
      <c r="H129" s="1"/>
    </row>
    <row r="130" spans="2:8">
      <c r="B130" s="1"/>
      <c r="C130" s="1"/>
      <c r="D130" s="1"/>
      <c r="E130" s="1"/>
      <c r="F130" s="1"/>
      <c r="G130" s="1"/>
      <c r="H130" s="1"/>
    </row>
    <row r="131" spans="2:8">
      <c r="B131" s="1"/>
      <c r="C131" s="1"/>
      <c r="D131" s="1"/>
      <c r="E131" s="1"/>
      <c r="F131" s="1"/>
      <c r="G131" s="1"/>
      <c r="H131" s="1"/>
    </row>
    <row r="132" spans="2:8">
      <c r="B132" s="1"/>
      <c r="C132" s="1"/>
      <c r="D132" s="1"/>
      <c r="E132" s="1"/>
      <c r="F132" s="1"/>
      <c r="G132" s="1"/>
      <c r="H132" s="1"/>
    </row>
    <row r="133" spans="2:8">
      <c r="B133" s="1"/>
      <c r="C133" s="1"/>
      <c r="D133" s="1"/>
      <c r="E133" s="1"/>
      <c r="F133" s="1"/>
      <c r="G133" s="1"/>
      <c r="H133" s="1"/>
    </row>
    <row r="134" spans="2:8">
      <c r="B134" s="1"/>
      <c r="C134" s="1"/>
      <c r="D134" s="1"/>
      <c r="E134" s="1"/>
      <c r="F134" s="1"/>
      <c r="G134" s="1"/>
      <c r="H134" s="1"/>
    </row>
    <row r="135" spans="2:8">
      <c r="B135" s="1"/>
      <c r="C135" s="1"/>
      <c r="D135" s="1"/>
      <c r="E135" s="1"/>
      <c r="F135" s="1"/>
      <c r="G135" s="1"/>
      <c r="H135" s="1"/>
    </row>
    <row r="136" spans="2:8">
      <c r="B136" s="1"/>
      <c r="C136" s="1"/>
      <c r="D136" s="1"/>
      <c r="E136" s="1"/>
      <c r="F136" s="1"/>
      <c r="G136" s="1"/>
      <c r="H136" s="1"/>
    </row>
    <row r="137" spans="2:8">
      <c r="B137" s="1"/>
      <c r="C137" s="1"/>
      <c r="D137" s="1"/>
      <c r="E137" s="1"/>
      <c r="F137" s="1"/>
      <c r="G137" s="1"/>
      <c r="H137" s="1"/>
    </row>
    <row r="138" spans="2:8">
      <c r="B138" s="1"/>
      <c r="C138" s="1"/>
      <c r="D138" s="1"/>
      <c r="E138" s="1"/>
      <c r="F138" s="1"/>
      <c r="G138" s="1"/>
      <c r="H138" s="1"/>
    </row>
    <row r="139" spans="2:8">
      <c r="B139" s="1"/>
      <c r="C139" s="1"/>
      <c r="D139" s="1"/>
      <c r="E139" s="1"/>
      <c r="F139" s="1"/>
      <c r="G139" s="1"/>
      <c r="H139" s="1"/>
    </row>
    <row r="140" spans="2:8">
      <c r="B140" s="1"/>
      <c r="C140" s="1"/>
      <c r="D140" s="1"/>
      <c r="E140" s="1"/>
      <c r="F140" s="1"/>
      <c r="G140" s="1"/>
      <c r="H140" s="1"/>
    </row>
    <row r="141" spans="2:8">
      <c r="B141" s="1"/>
      <c r="C141" s="1"/>
      <c r="D141" s="1"/>
      <c r="E141" s="1"/>
      <c r="F141" s="1"/>
      <c r="G141" s="1"/>
      <c r="H141" s="1"/>
    </row>
    <row r="142" spans="2:8">
      <c r="B142" s="1"/>
      <c r="C142" s="1"/>
      <c r="D142" s="1"/>
      <c r="E142" s="1"/>
      <c r="F142" s="1"/>
      <c r="G142" s="1"/>
      <c r="H142" s="1"/>
    </row>
    <row r="143" spans="2:8">
      <c r="B143" s="1"/>
      <c r="C143" s="1"/>
      <c r="D143" s="1"/>
      <c r="E143" s="1"/>
      <c r="F143" s="1"/>
      <c r="G143" s="1"/>
      <c r="H143" s="1"/>
    </row>
    <row r="144" spans="2:8">
      <c r="B144" s="1"/>
      <c r="C144" s="1"/>
      <c r="D144" s="1"/>
      <c r="E144" s="1"/>
      <c r="F144" s="1"/>
      <c r="G144" s="1"/>
      <c r="H144" s="1"/>
    </row>
    <row r="145" spans="2:8">
      <c r="B145" s="1"/>
      <c r="C145" s="1"/>
      <c r="D145" s="1"/>
      <c r="E145" s="1"/>
      <c r="F145" s="1"/>
      <c r="G145" s="1"/>
      <c r="H145" s="1"/>
    </row>
    <row r="146" spans="2:8">
      <c r="B146" s="1"/>
      <c r="C146" s="1"/>
      <c r="D146" s="1"/>
      <c r="E146" s="1"/>
      <c r="F146" s="1"/>
      <c r="G146" s="1"/>
      <c r="H146" s="1"/>
    </row>
    <row r="147" spans="2:8">
      <c r="B147" s="1"/>
      <c r="C147" s="1"/>
      <c r="D147" s="1"/>
      <c r="E147" s="1"/>
      <c r="F147" s="1"/>
      <c r="G147" s="1"/>
      <c r="H147" s="1"/>
    </row>
    <row r="148" spans="2:8">
      <c r="B148" s="1"/>
      <c r="C148" s="1"/>
      <c r="D148" s="1"/>
      <c r="E148" s="1"/>
      <c r="F148" s="1"/>
      <c r="G148" s="1"/>
      <c r="H148" s="1"/>
    </row>
    <row r="149" spans="2:8">
      <c r="B149" s="1"/>
      <c r="C149" s="1"/>
      <c r="D149" s="1"/>
      <c r="E149" s="1"/>
      <c r="F149" s="1"/>
      <c r="G149" s="1"/>
      <c r="H149" s="1"/>
    </row>
    <row r="150" spans="2:8">
      <c r="B150" s="1"/>
      <c r="C150" s="1"/>
      <c r="D150" s="1"/>
      <c r="E150" s="1"/>
      <c r="F150" s="1"/>
      <c r="G150" s="1"/>
      <c r="H150" s="1"/>
    </row>
    <row r="151" spans="2:8">
      <c r="B151" s="1"/>
      <c r="C151" s="1"/>
      <c r="D151" s="1"/>
      <c r="E151" s="1"/>
      <c r="F151" s="1"/>
      <c r="G151" s="1"/>
      <c r="H151" s="1"/>
    </row>
    <row r="152" spans="2:8">
      <c r="B152" s="1"/>
      <c r="C152" s="1"/>
      <c r="D152" s="1"/>
      <c r="E152" s="1"/>
      <c r="F152" s="1"/>
      <c r="G152" s="1"/>
      <c r="H152" s="1"/>
    </row>
    <row r="153" spans="2:8">
      <c r="B153" s="1"/>
      <c r="C153" s="1"/>
      <c r="D153" s="1"/>
      <c r="E153" s="1"/>
      <c r="F153" s="1"/>
      <c r="G153" s="1"/>
      <c r="H153" s="1"/>
    </row>
    <row r="154" spans="2:8">
      <c r="B154" s="1"/>
      <c r="C154" s="1"/>
      <c r="D154" s="1"/>
      <c r="E154" s="1"/>
      <c r="F154" s="1"/>
      <c r="G154" s="1"/>
      <c r="H154" s="1"/>
    </row>
    <row r="155" spans="2:8">
      <c r="B155" s="1"/>
      <c r="C155" s="1"/>
      <c r="D155" s="1"/>
      <c r="E155" s="1"/>
      <c r="F155" s="1"/>
      <c r="G155" s="1"/>
      <c r="H155" s="1"/>
    </row>
    <row r="156" spans="2:8">
      <c r="B156" s="1"/>
      <c r="C156" s="1"/>
      <c r="D156" s="1"/>
      <c r="E156" s="1"/>
      <c r="F156" s="1"/>
      <c r="G156" s="1"/>
      <c r="H156" s="1"/>
    </row>
    <row r="157" spans="2:8">
      <c r="B157" s="1"/>
      <c r="C157" s="1"/>
      <c r="D157" s="1"/>
      <c r="E157" s="1"/>
      <c r="F157" s="1"/>
      <c r="G157" s="1"/>
      <c r="H157" s="1"/>
    </row>
    <row r="158" spans="2:8">
      <c r="B158" s="1"/>
      <c r="C158" s="1"/>
      <c r="D158" s="1"/>
      <c r="E158" s="1"/>
      <c r="F158" s="1"/>
      <c r="G158" s="1"/>
      <c r="H158" s="1"/>
    </row>
  </sheetData>
  <mergeCells count="3">
    <mergeCell ref="B2:H2"/>
    <mergeCell ref="B3:H3"/>
    <mergeCell ref="B4:H4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Acumulado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Cuenta Corriente 671</dc:title>
  <dc:subject>Cuenta Corriente 671</dc:subject>
  <dc:creator>2080Sys</dc:creator>
  <dc:description>Cuenta Corriente 671</dc:description>
  <cp:lastModifiedBy>Gabriela Valenzuela</cp:lastModifiedBy>
  <cp:lastPrinted>2016-02-09T17:28:09Z</cp:lastPrinted>
  <dcterms:created xsi:type="dcterms:W3CDTF">2015-05-12T14:42:48Z</dcterms:created>
  <dcterms:modified xsi:type="dcterms:W3CDTF">2016-03-30T22:59:38Z</dcterms:modified>
</cp:coreProperties>
</file>